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xpense-vs-Income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<sst xmlns="http://schemas.openxmlformats.org/spreadsheetml/2006/main" count="59" uniqueCount="51">
  <si>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Template for Planning Income and Expense</t>
  </si>
  <si>
    <t>This includes salary income</t>
  </si>
  <si>
    <t>S. No.</t>
  </si>
  <si>
    <t>Category or Description</t>
  </si>
  <si>
    <t>Monthly Expense</t>
  </si>
  <si>
    <t>Yearly Expense</t>
  </si>
  <si>
    <t>Remark / Expense Frequency</t>
  </si>
  <si>
    <t>मकान का किराया (रखरखाव, पानी, बिजली सहित), House Rent (including maintenance, water, electricity)</t>
  </si>
  <si>
    <t>मासिक, Monthly</t>
  </si>
  <si>
    <t>Telephone, DTH, WiFi</t>
  </si>
  <si>
    <t>किराने का सामान - Non-Perishables Groceries</t>
  </si>
  <si>
    <t>पाक्षिक, Forthnightly</t>
  </si>
  <si>
    <t>जल्दी खराब होने वाली वस्तुएं: सब्जियां, फल, दूध... Perishables: Vegetables, Fruits, Milk…</t>
  </si>
  <si>
    <t>साप्‍ताहिक, Weekly</t>
  </si>
  <si>
    <t>पढाई का खर्च - School Fee-1</t>
  </si>
  <si>
    <t>तिमाही, Quarterly</t>
  </si>
  <si>
    <t>पढाई का खर्च - School Fee-2</t>
  </si>
  <si>
    <t>पढाई का खर्च -Tuition Fees</t>
  </si>
  <si>
    <t>अर्धवार्षिक, Half-yearly</t>
  </si>
  <si>
    <t>पैत्रिक गाँव की यात्रा - Travel to native</t>
  </si>
  <si>
    <t>कपड़े, दवाईयां, ईंधन Clothing, medical, petrol</t>
  </si>
  <si>
    <t>मनोरंजन और भ्रमन - Entertainment, Travel</t>
  </si>
  <si>
    <t>वार्षिक, Yearly</t>
  </si>
  <si>
    <t>जीवन, स्वास्थ्य और मोटर बीमा - Insurance</t>
  </si>
  <si>
    <t>नियोजित रखरखाव (कार, जल शोधक, ओवन…), Scheduled Maintenance (car, water purifier, oven…)</t>
  </si>
  <si>
    <t>मोबाइल, लैपटॉप, टेलीविजन: Provision for Mobile, Laptop, Television</t>
  </si>
  <si>
    <t>त्रैवार्षिक, Once in three years</t>
  </si>
  <si>
    <t>कार – Car replacement or upgrade</t>
  </si>
  <si>
    <t>दशक में एक बार, Once in a decade</t>
  </si>
  <si>
    <t>Total Expense</t>
  </si>
  <si>
    <t>आमदनी: सामान्य  भविष्य निधी पे ब्याज - PPF Interest</t>
  </si>
  <si>
    <t>Average 5.5% interest rate</t>
  </si>
  <si>
    <t>आमदनी:  कर्मचारी भविष्य निधि पे ब्याज - EPF Interest</t>
  </si>
  <si>
    <t>Average 6.5% interest rate</t>
  </si>
  <si>
    <t>किराया - Rent</t>
  </si>
  <si>
    <t>After 20% tax deduction</t>
  </si>
  <si>
    <t>लाभांश - Dividend</t>
  </si>
  <si>
    <t>Exempt from tax</t>
  </si>
  <si>
    <t>Income from Social Media Platforms</t>
  </si>
  <si>
    <t>Passive incomes</t>
  </si>
  <si>
    <t>Income from tutoring, webinar and freelance works</t>
  </si>
  <si>
    <t>सावधि जमा ब्याज - Fixed Deposit Interest</t>
  </si>
  <si>
    <t>Average 4% interest rate</t>
  </si>
  <si>
    <t>आय के अन्य स्रोत - Other Source of Income</t>
  </si>
  <si>
    <t>अल्पकालिक पूंजी अभिलाभ - Short Term Capital Gain</t>
  </si>
  <si>
    <t xml:space="preserve">15% tax </t>
  </si>
  <si>
    <t>दीर्घकालीन पूँजी लाभ - Long Term Capital Gain</t>
  </si>
  <si>
    <t>5% tax</t>
  </si>
  <si>
    <t>अल्पकालिक पूंजी अभिलाभ – Speculative Income</t>
  </si>
  <si>
    <t>Tax at normal rate</t>
  </si>
  <si>
    <t>आवश्यक अतिरिक्त आय - Required Additional Income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</si>
</sst>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General"/>
  </numFmts>
  <fonts count="9">
    <font>
      <sz val="10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i/>
      <sz val="18"/>
      <color indexed="8"/>
      <name val="Arial"/>
      <family val="2"/>
    </font>
    <font>
      <b/>
      <sz val="16"/>
      <color indexed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8">
    <xf numFmtId="164" fontId="0" fillId="0" borderId="0" xfId="0" applyAlignment="1">
      <alignment/>
    </xf>
    <xf numFmtId="164" fontId="2" fillId="2" borderId="0" xfId="20" applyFont="1" applyFill="1" applyAlignment="1">
      <alignment vertical="center"/>
      <protection/>
    </xf>
    <xf numFmtId="164" fontId="2" fillId="2" borderId="0" xfId="20" applyFont="1" applyFill="1" applyAlignment="1">
      <alignment horizontal="center" vertical="center"/>
      <protection/>
    </xf>
    <xf numFmtId="164" fontId="3" fillId="3" borderId="1" xfId="20" applyFont="1" applyFill="1" applyBorder="1" applyAlignment="1">
      <alignment horizontal="center" vertical="center"/>
      <protection/>
    </xf>
    <xf numFmtId="164" fontId="3" fillId="3" borderId="2" xfId="20" applyFont="1" applyFill="1" applyBorder="1" applyAlignment="1">
      <alignment vertical="center"/>
      <protection/>
    </xf>
    <xf numFmtId="164" fontId="3" fillId="3" borderId="2" xfId="20" applyFont="1" applyFill="1" applyBorder="1" applyAlignment="1">
      <alignment horizontal="center" vertical="center"/>
      <protection/>
    </xf>
    <xf numFmtId="164" fontId="3" fillId="2" borderId="2" xfId="20" applyFont="1" applyFill="1" applyBorder="1" applyAlignment="1">
      <alignment horizontal="center" vertical="center"/>
      <protection/>
    </xf>
    <xf numFmtId="164" fontId="3" fillId="3" borderId="3" xfId="20" applyFont="1" applyFill="1" applyBorder="1" applyAlignment="1">
      <alignment vertical="center"/>
      <protection/>
    </xf>
    <xf numFmtId="164" fontId="3" fillId="4" borderId="4" xfId="20" applyFont="1" applyFill="1" applyBorder="1" applyAlignment="1">
      <alignment horizontal="center" vertical="center"/>
      <protection/>
    </xf>
    <xf numFmtId="164" fontId="3" fillId="5" borderId="0" xfId="20" applyFont="1" applyFill="1" applyAlignment="1">
      <alignment vertical="center"/>
      <protection/>
    </xf>
    <xf numFmtId="164" fontId="3" fillId="6" borderId="0" xfId="20" applyFont="1" applyFill="1" applyAlignment="1">
      <alignment horizontal="center" vertical="center"/>
      <protection/>
    </xf>
    <xf numFmtId="164" fontId="3" fillId="2" borderId="0" xfId="20" applyFont="1" applyFill="1" applyAlignment="1">
      <alignment horizontal="center" vertical="center"/>
      <protection/>
    </xf>
    <xf numFmtId="164" fontId="3" fillId="7" borderId="5" xfId="20" applyFont="1" applyFill="1" applyBorder="1" applyAlignment="1">
      <alignment vertical="center"/>
      <protection/>
    </xf>
    <xf numFmtId="164" fontId="2" fillId="8" borderId="6" xfId="20" applyFont="1" applyFill="1" applyBorder="1" applyAlignment="1">
      <alignment horizontal="center" vertical="center"/>
      <protection/>
    </xf>
    <xf numFmtId="164" fontId="4" fillId="2" borderId="7" xfId="20" applyFont="1" applyFill="1" applyBorder="1" applyAlignment="1">
      <alignment vertical="center"/>
      <protection/>
    </xf>
    <xf numFmtId="164" fontId="2" fillId="9" borderId="7" xfId="20" applyFont="1" applyFill="1" applyBorder="1" applyAlignment="1">
      <alignment horizontal="center" vertical="center"/>
      <protection/>
    </xf>
    <xf numFmtId="164" fontId="2" fillId="2" borderId="7" xfId="20" applyFont="1" applyFill="1" applyBorder="1" applyAlignment="1">
      <alignment horizontal="center" vertical="center"/>
      <protection/>
    </xf>
    <xf numFmtId="164" fontId="2" fillId="8" borderId="8" xfId="20" applyFont="1" applyFill="1" applyBorder="1" applyAlignment="1">
      <alignment vertical="center"/>
      <protection/>
    </xf>
    <xf numFmtId="164" fontId="5" fillId="2" borderId="0" xfId="20" applyFont="1" applyFill="1" applyAlignment="1">
      <alignment vertical="center" wrapText="1"/>
      <protection/>
    </xf>
    <xf numFmtId="164" fontId="5" fillId="10" borderId="9" xfId="20" applyFont="1" applyFill="1" applyBorder="1" applyAlignment="1">
      <alignment horizontal="center" vertical="center" wrapText="1"/>
      <protection/>
    </xf>
    <xf numFmtId="164" fontId="5" fillId="10" borderId="9" xfId="20" applyFont="1" applyFill="1" applyBorder="1" applyAlignment="1">
      <alignment vertical="center" wrapText="1"/>
      <protection/>
    </xf>
    <xf numFmtId="164" fontId="5" fillId="10" borderId="9" xfId="20" applyFont="1" applyFill="1" applyBorder="1" applyAlignment="1">
      <alignment horizontal="left" vertical="center" wrapText="1"/>
      <protection/>
    </xf>
    <xf numFmtId="164" fontId="4" fillId="2" borderId="9" xfId="20" applyFont="1" applyFill="1" applyBorder="1" applyAlignment="1">
      <alignment horizontal="center" vertical="center"/>
      <protection/>
    </xf>
    <xf numFmtId="164" fontId="6" fillId="2" borderId="9" xfId="20" applyFont="1" applyFill="1" applyBorder="1" applyAlignment="1">
      <alignment vertical="center" wrapText="1"/>
      <protection/>
    </xf>
    <xf numFmtId="165" fontId="4" fillId="2" borderId="9" xfId="20" applyNumberFormat="1" applyFont="1" applyFill="1" applyBorder="1" applyAlignment="1">
      <alignment horizontal="center" vertical="center"/>
      <protection/>
    </xf>
    <xf numFmtId="165" fontId="4" fillId="2" borderId="9" xfId="20" applyNumberFormat="1" applyFont="1" applyFill="1" applyBorder="1" applyAlignment="1">
      <alignment horizontal="left" vertical="center"/>
      <protection/>
    </xf>
    <xf numFmtId="164" fontId="6" fillId="11" borderId="9" xfId="20" applyNumberFormat="1" applyFont="1" applyFill="1" applyBorder="1" applyAlignment="1">
      <alignment horizontal="center" vertical="center"/>
      <protection/>
    </xf>
    <xf numFmtId="164" fontId="6" fillId="11" borderId="9" xfId="20" applyFont="1" applyFill="1" applyBorder="1" applyAlignment="1">
      <alignment vertical="center"/>
      <protection/>
    </xf>
    <xf numFmtId="165" fontId="4" fillId="11" borderId="9" xfId="20" applyNumberFormat="1" applyFont="1" applyFill="1" applyBorder="1" applyAlignment="1">
      <alignment horizontal="center" vertical="center"/>
      <protection/>
    </xf>
    <xf numFmtId="165" fontId="4" fillId="11" borderId="9" xfId="20" applyNumberFormat="1" applyFont="1" applyFill="1" applyBorder="1" applyAlignment="1">
      <alignment horizontal="left" vertical="center"/>
      <protection/>
    </xf>
    <xf numFmtId="164" fontId="6" fillId="2" borderId="9" xfId="20" applyFont="1" applyFill="1" applyBorder="1" applyAlignment="1">
      <alignment vertical="center"/>
      <protection/>
    </xf>
    <xf numFmtId="164" fontId="6" fillId="11" borderId="9" xfId="20" applyFont="1" applyFill="1" applyBorder="1" applyAlignment="1">
      <alignment vertical="center" wrapText="1"/>
      <protection/>
    </xf>
    <xf numFmtId="165" fontId="4" fillId="11" borderId="9" xfId="20" applyNumberFormat="1" applyFont="1" applyFill="1" applyBorder="1" applyAlignment="1">
      <alignment horizontal="left" vertical="center" wrapText="1"/>
      <protection/>
    </xf>
    <xf numFmtId="164" fontId="3" fillId="2" borderId="0" xfId="20" applyFont="1" applyFill="1" applyAlignment="1">
      <alignment vertical="center"/>
      <protection/>
    </xf>
    <xf numFmtId="164" fontId="3" fillId="12" borderId="10" xfId="20" applyFont="1" applyFill="1" applyBorder="1" applyAlignment="1">
      <alignment horizontal="center" vertical="center"/>
      <protection/>
    </xf>
    <xf numFmtId="164" fontId="3" fillId="12" borderId="11" xfId="20" applyFont="1" applyFill="1" applyBorder="1" applyAlignment="1">
      <alignment vertical="center" wrapText="1"/>
      <protection/>
    </xf>
    <xf numFmtId="165" fontId="7" fillId="12" borderId="11" xfId="20" applyNumberFormat="1" applyFont="1" applyFill="1" applyBorder="1" applyAlignment="1">
      <alignment horizontal="center" vertical="center"/>
      <protection/>
    </xf>
    <xf numFmtId="165" fontId="3" fillId="12" borderId="12" xfId="20" applyNumberFormat="1" applyFont="1" applyFill="1" applyBorder="1" applyAlignment="1">
      <alignment horizontal="left" vertical="center"/>
      <protection/>
    </xf>
    <xf numFmtId="164" fontId="6" fillId="13" borderId="9" xfId="20" applyNumberFormat="1" applyFont="1" applyFill="1" applyBorder="1" applyAlignment="1">
      <alignment horizontal="center" vertical="center" wrapText="1"/>
      <protection/>
    </xf>
    <xf numFmtId="164" fontId="6" fillId="13" borderId="9" xfId="20" applyFont="1" applyFill="1" applyBorder="1" applyAlignment="1">
      <alignment vertical="center" wrapText="1"/>
      <protection/>
    </xf>
    <xf numFmtId="165" fontId="4" fillId="13" borderId="9" xfId="20" applyNumberFormat="1" applyFont="1" applyFill="1" applyBorder="1" applyAlignment="1">
      <alignment horizontal="center" vertical="center"/>
      <protection/>
    </xf>
    <xf numFmtId="165" fontId="4" fillId="13" borderId="9" xfId="20" applyNumberFormat="1" applyFont="1" applyFill="1" applyBorder="1" applyAlignment="1">
      <alignment horizontal="left" vertical="center"/>
      <protection/>
    </xf>
    <xf numFmtId="164" fontId="8" fillId="2" borderId="0" xfId="20" applyFont="1" applyFill="1" applyAlignment="1">
      <alignment vertical="center"/>
      <protection/>
    </xf>
    <xf numFmtId="164" fontId="8" fillId="14" borderId="9" xfId="20" applyNumberFormat="1" applyFont="1" applyFill="1" applyBorder="1" applyAlignment="1">
      <alignment horizontal="center" vertical="center" wrapText="1"/>
      <protection/>
    </xf>
    <xf numFmtId="164" fontId="8" fillId="14" borderId="9" xfId="20" applyFont="1" applyFill="1" applyBorder="1" applyAlignment="1">
      <alignment vertical="center" wrapText="1"/>
      <protection/>
    </xf>
    <xf numFmtId="165" fontId="8" fillId="14" borderId="9" xfId="20" applyNumberFormat="1" applyFont="1" applyFill="1" applyBorder="1" applyAlignment="1">
      <alignment horizontal="center" vertical="center"/>
      <protection/>
    </xf>
    <xf numFmtId="165" fontId="8" fillId="14" borderId="9" xfId="20" applyNumberFormat="1" applyFont="1" applyFill="1" applyBorder="1" applyAlignment="1">
      <alignment horizontal="left" vertical="center"/>
      <protection/>
    </xf>
    <xf numFmtId="165" fontId="2" fillId="2" borderId="0" xfId="20" applyNumberFormat="1" applyFont="1" applyFill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12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9999FF"/>
      <rgbColor rgb="00A1467E"/>
      <rgbColor rgb="00EEECE1"/>
      <rgbColor rgb="00CCFFFF"/>
      <rgbColor rgb="00660066"/>
      <rgbColor rgb="00FF7B59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4EA6B"/>
      <rgbColor rgb="00FFFF99"/>
      <rgbColor rgb="0099CCFF"/>
      <rgbColor rgb="00F7D1D5"/>
      <rgbColor rgb="00CC99FF"/>
      <rgbColor rgb="00FAC090"/>
      <rgbColor rgb="003366FF"/>
      <rgbColor rgb="0033CCCC"/>
      <rgbColor rgb="0099CC00"/>
      <rgbColor rgb="00FFCC00"/>
      <rgbColor rgb="00E8A202"/>
      <rgbColor rgb="00FF6600"/>
      <rgbColor rgb="003465A4"/>
      <rgbColor rgb="00C4BD9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1066800</xdr:colOff>
      <xdr:row>3</xdr:row>
      <xdr:rowOff>219075</xdr:rowOff>
    </xdr:from>
    <xdr:to>
      <xdr:col>5</xdr:col>
      <xdr:colOff>809625</xdr:colOff>
      <xdr:row>5</xdr:row>
      <xdr:rowOff>323850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l="8193" t="10491" r="4631" b="11059"/>
        <a:stretch>
          <a:fillRect/>
        </a:stretch>
      </xdr:blipFill>
      <xdr:spPr>
        <a:xfrm rot="10800000">
          <a:off x="8191500" y="1190625"/>
          <a:ext cx="95250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5</xdr:col>
      <xdr:colOff>495300</xdr:colOff>
      <xdr:row>1</xdr:row>
      <xdr:rowOff>9525</xdr:rowOff>
    </xdr:from>
    <xdr:to>
      <xdr:col>5</xdr:col>
      <xdr:colOff>1638300</xdr:colOff>
      <xdr:row>3</xdr:row>
      <xdr:rowOff>304800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rcRect l="17726" r="23091" b="1876"/>
        <a:stretch>
          <a:fillRect/>
        </a:stretch>
      </xdr:blipFill>
      <xdr:spPr>
        <a:xfrm>
          <a:off x="8829675" y="276225"/>
          <a:ext cx="114300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3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9" sqref="C9"/>
    </sheetView>
  </sheetViews>
  <sheetFormatPr defaultColWidth="9.140625" defaultRowHeight="12.75"/>
  <cols>
    <col min="1" max="1" width="4.00390625" style="1" customWidth="1"/>
    <col min="2" max="2" width="6.7109375" style="2" customWidth="1"/>
    <col min="3" max="3" width="76.7109375" style="1" customWidth="1"/>
    <col min="4" max="4" width="19.421875" style="2" customWidth="1"/>
    <col min="5" max="5" width="18.140625" style="2" customWidth="1"/>
    <col min="6" max="6" width="28.57421875" style="1" customWidth="1"/>
    <col min="7" max="16384" width="11.57421875" style="1" customWidth="1"/>
  </cols>
  <sheetData>
    <row r="1" ht="21" customHeight="1"/>
    <row r="2" spans="2:6" ht="27.75" customHeight="1">
      <c r="B2" s="3"/>
      <c r="C2" s="4" t="s">
        <v>0</v>
      </c>
      <c r="D2" s="5"/>
      <c r="E2" s="6"/>
      <c r="F2" s="7"/>
    </row>
    <row r="3" spans="2:6" ht="27.75" customHeight="1">
      <c r="B3" s="8"/>
      <c r="C3" s="9"/>
      <c r="D3" s="10"/>
      <c r="E3" s="11"/>
      <c r="F3" s="12"/>
    </row>
    <row r="4" spans="2:6" ht="27.75" customHeight="1">
      <c r="B4" s="13"/>
      <c r="C4" s="14" t="s">
        <v>1</v>
      </c>
      <c r="D4" s="15"/>
      <c r="E4" s="16"/>
      <c r="F4" s="17"/>
    </row>
    <row r="5" spans="2:6" s="18" customFormat="1" ht="36">
      <c r="B5" s="19" t="s">
        <v>2</v>
      </c>
      <c r="C5" s="20" t="s">
        <v>3</v>
      </c>
      <c r="D5" s="19" t="s">
        <v>4</v>
      </c>
      <c r="E5" s="19" t="s">
        <v>5</v>
      </c>
      <c r="F5" s="21" t="s">
        <v>6</v>
      </c>
    </row>
    <row r="6" spans="2:6" ht="28.5">
      <c r="B6" s="22">
        <v>1</v>
      </c>
      <c r="C6" s="23" t="s">
        <v>7</v>
      </c>
      <c r="D6" s="24">
        <f>21000+3625+1200</f>
        <v>25825</v>
      </c>
      <c r="E6" s="24">
        <f aca="true" t="shared" si="0" ref="E6:E12">D6*12</f>
        <v>309900</v>
      </c>
      <c r="F6" s="25" t="s">
        <v>8</v>
      </c>
    </row>
    <row r="7" spans="2:6" ht="29.25" customHeight="1">
      <c r="B7" s="26">
        <f aca="true" t="shared" si="1" ref="B7:B19">B6+1</f>
        <v>2</v>
      </c>
      <c r="C7" s="27" t="s">
        <v>9</v>
      </c>
      <c r="D7" s="28">
        <f>470*3+370+99+850</f>
        <v>2729</v>
      </c>
      <c r="E7" s="28">
        <f t="shared" si="0"/>
        <v>32748</v>
      </c>
      <c r="F7" s="29" t="s">
        <v>8</v>
      </c>
    </row>
    <row r="8" spans="2:6" ht="29.25" customHeight="1">
      <c r="B8" s="22">
        <f t="shared" si="1"/>
        <v>3</v>
      </c>
      <c r="C8" s="30" t="s">
        <v>10</v>
      </c>
      <c r="D8" s="24">
        <v>6500</v>
      </c>
      <c r="E8" s="24">
        <f t="shared" si="0"/>
        <v>78000</v>
      </c>
      <c r="F8" s="25" t="s">
        <v>11</v>
      </c>
    </row>
    <row r="9" spans="2:6" ht="29.25" customHeight="1">
      <c r="B9" s="26">
        <f t="shared" si="1"/>
        <v>4</v>
      </c>
      <c r="C9" s="31" t="s">
        <v>12</v>
      </c>
      <c r="D9" s="28">
        <v>4500</v>
      </c>
      <c r="E9" s="28">
        <f t="shared" si="0"/>
        <v>54000</v>
      </c>
      <c r="F9" s="29" t="s">
        <v>13</v>
      </c>
    </row>
    <row r="10" spans="2:6" ht="29.25" customHeight="1">
      <c r="B10" s="22">
        <f t="shared" si="1"/>
        <v>5</v>
      </c>
      <c r="C10" s="30" t="s">
        <v>14</v>
      </c>
      <c r="D10" s="24">
        <f>125000/12</f>
        <v>10416.666666666666</v>
      </c>
      <c r="E10" s="24">
        <f t="shared" si="0"/>
        <v>125000</v>
      </c>
      <c r="F10" s="25" t="s">
        <v>15</v>
      </c>
    </row>
    <row r="11" spans="2:6" ht="29.25" customHeight="1">
      <c r="B11" s="26">
        <f t="shared" si="1"/>
        <v>6</v>
      </c>
      <c r="C11" s="27" t="s">
        <v>16</v>
      </c>
      <c r="D11" s="28">
        <f>140000/12</f>
        <v>11666.666666666666</v>
      </c>
      <c r="E11" s="28">
        <f t="shared" si="0"/>
        <v>140000</v>
      </c>
      <c r="F11" s="29" t="s">
        <v>15</v>
      </c>
    </row>
    <row r="12" spans="2:6" ht="29.25" customHeight="1">
      <c r="B12" s="22">
        <f t="shared" si="1"/>
        <v>7</v>
      </c>
      <c r="C12" s="30" t="s">
        <v>17</v>
      </c>
      <c r="D12" s="24">
        <f>125000/12</f>
        <v>10416.666666666666</v>
      </c>
      <c r="E12" s="24">
        <f t="shared" si="0"/>
        <v>125000</v>
      </c>
      <c r="F12" s="25" t="s">
        <v>18</v>
      </c>
    </row>
    <row r="13" spans="2:6" ht="29.25" customHeight="1">
      <c r="B13" s="26">
        <f t="shared" si="1"/>
        <v>8</v>
      </c>
      <c r="C13" s="27" t="s">
        <v>19</v>
      </c>
      <c r="D13" s="28">
        <v>6000</v>
      </c>
      <c r="E13" s="28">
        <v>60000</v>
      </c>
      <c r="F13" s="29" t="s">
        <v>18</v>
      </c>
    </row>
    <row r="14" spans="2:6" ht="29.25" customHeight="1">
      <c r="B14" s="22">
        <f t="shared" si="1"/>
        <v>9</v>
      </c>
      <c r="C14" s="30" t="s">
        <v>20</v>
      </c>
      <c r="D14" s="24">
        <v>2500</v>
      </c>
      <c r="E14" s="24">
        <f aca="true" t="shared" si="2" ref="E14:E15">D14*12</f>
        <v>30000</v>
      </c>
      <c r="F14" s="25" t="s">
        <v>15</v>
      </c>
    </row>
    <row r="15" spans="2:6" ht="29.25" customHeight="1">
      <c r="B15" s="26">
        <f t="shared" si="1"/>
        <v>10</v>
      </c>
      <c r="C15" s="27" t="s">
        <v>21</v>
      </c>
      <c r="D15" s="28">
        <v>7500</v>
      </c>
      <c r="E15" s="28">
        <f t="shared" si="2"/>
        <v>90000</v>
      </c>
      <c r="F15" s="29" t="s">
        <v>22</v>
      </c>
    </row>
    <row r="16" spans="2:6" ht="29.25" customHeight="1">
      <c r="B16" s="22">
        <f t="shared" si="1"/>
        <v>11</v>
      </c>
      <c r="C16" s="30" t="s">
        <v>23</v>
      </c>
      <c r="D16" s="24">
        <f aca="true" t="shared" si="3" ref="D16:D19">E16/12</f>
        <v>1666.6666666666667</v>
      </c>
      <c r="E16" s="24">
        <v>20000</v>
      </c>
      <c r="F16" s="25" t="s">
        <v>22</v>
      </c>
    </row>
    <row r="17" spans="2:6" ht="29.25" customHeight="1">
      <c r="B17" s="26">
        <f t="shared" si="1"/>
        <v>12</v>
      </c>
      <c r="C17" s="31" t="s">
        <v>24</v>
      </c>
      <c r="D17" s="28">
        <f t="shared" si="3"/>
        <v>2625</v>
      </c>
      <c r="E17" s="28">
        <f>20000+5500+6000</f>
        <v>31500</v>
      </c>
      <c r="F17" s="29" t="s">
        <v>22</v>
      </c>
    </row>
    <row r="18" spans="2:6" ht="27.75" customHeight="1">
      <c r="B18" s="22">
        <f t="shared" si="1"/>
        <v>13</v>
      </c>
      <c r="C18" s="23" t="s">
        <v>25</v>
      </c>
      <c r="D18" s="24">
        <f t="shared" si="3"/>
        <v>2888.8888888888887</v>
      </c>
      <c r="E18" s="24">
        <f>(12000*2+40000+15000+25000)/3</f>
        <v>34666.666666666664</v>
      </c>
      <c r="F18" s="25" t="s">
        <v>26</v>
      </c>
    </row>
    <row r="19" spans="2:6" ht="29.25" customHeight="1">
      <c r="B19" s="26">
        <f t="shared" si="1"/>
        <v>14</v>
      </c>
      <c r="C19" s="31" t="s">
        <v>27</v>
      </c>
      <c r="D19" s="28">
        <f t="shared" si="3"/>
        <v>6944.444444444444</v>
      </c>
      <c r="E19" s="28">
        <f>1000000/12</f>
        <v>83333.33333333333</v>
      </c>
      <c r="F19" s="32" t="s">
        <v>28</v>
      </c>
    </row>
    <row r="20" spans="2:6" s="33" customFormat="1" ht="21.75">
      <c r="B20" s="34"/>
      <c r="C20" s="35" t="s">
        <v>29</v>
      </c>
      <c r="D20" s="36">
        <f>SUM(D6:D19)</f>
        <v>102178.99999999999</v>
      </c>
      <c r="E20" s="36">
        <f>SUM(E6:E19)</f>
        <v>1214148</v>
      </c>
      <c r="F20" s="37"/>
    </row>
    <row r="21" spans="2:6" ht="29.25" customHeight="1">
      <c r="B21" s="22">
        <f>B19+1</f>
        <v>15</v>
      </c>
      <c r="C21" s="23" t="s">
        <v>30</v>
      </c>
      <c r="D21" s="24">
        <f aca="true" t="shared" si="4" ref="D21:D22">E21/12</f>
        <v>2979.1666666666665</v>
      </c>
      <c r="E21" s="24">
        <f>650000*0.055</f>
        <v>35750</v>
      </c>
      <c r="F21" s="25" t="s">
        <v>31</v>
      </c>
    </row>
    <row r="22" spans="2:6" ht="29.25" customHeight="1">
      <c r="B22" s="38">
        <f aca="true" t="shared" si="5" ref="B22:B32">B21+1</f>
        <v>16</v>
      </c>
      <c r="C22" s="39" t="s">
        <v>32</v>
      </c>
      <c r="D22" s="40">
        <f t="shared" si="4"/>
        <v>10833.333333333334</v>
      </c>
      <c r="E22" s="40">
        <f>2000000*0.065</f>
        <v>130000</v>
      </c>
      <c r="F22" s="41" t="s">
        <v>33</v>
      </c>
    </row>
    <row r="23" spans="2:6" ht="29.25" customHeight="1">
      <c r="B23" s="22">
        <f t="shared" si="5"/>
        <v>17</v>
      </c>
      <c r="C23" s="23" t="s">
        <v>34</v>
      </c>
      <c r="D23" s="24">
        <f>16000*0.7*0.8</f>
        <v>8960.000000000002</v>
      </c>
      <c r="E23" s="24">
        <f>D23*12</f>
        <v>107520.00000000003</v>
      </c>
      <c r="F23" s="25" t="s">
        <v>35</v>
      </c>
    </row>
    <row r="24" spans="2:6" ht="29.25" customHeight="1">
      <c r="B24" s="38">
        <f t="shared" si="5"/>
        <v>18</v>
      </c>
      <c r="C24" s="39" t="s">
        <v>36</v>
      </c>
      <c r="D24" s="40">
        <f>E24/12</f>
        <v>833.3333333333334</v>
      </c>
      <c r="E24" s="40">
        <v>10000</v>
      </c>
      <c r="F24" s="41" t="s">
        <v>37</v>
      </c>
    </row>
    <row r="25" spans="2:6" ht="29.25" customHeight="1">
      <c r="B25" s="22">
        <f t="shared" si="5"/>
        <v>19</v>
      </c>
      <c r="C25" s="23" t="s">
        <v>38</v>
      </c>
      <c r="D25" s="24">
        <v>0</v>
      </c>
      <c r="E25" s="24">
        <f aca="true" t="shared" si="6" ref="E25:E26">D25*12</f>
        <v>0</v>
      </c>
      <c r="F25" s="41" t="s">
        <v>39</v>
      </c>
    </row>
    <row r="26" spans="2:6" ht="29.25" customHeight="1">
      <c r="B26" s="38">
        <f t="shared" si="5"/>
        <v>20</v>
      </c>
      <c r="C26" s="39" t="s">
        <v>40</v>
      </c>
      <c r="D26" s="40">
        <v>0</v>
      </c>
      <c r="E26" s="40">
        <f t="shared" si="6"/>
        <v>0</v>
      </c>
      <c r="F26" s="41" t="s">
        <v>39</v>
      </c>
    </row>
    <row r="27" spans="2:6" ht="29.25" customHeight="1">
      <c r="B27" s="22">
        <f t="shared" si="5"/>
        <v>21</v>
      </c>
      <c r="C27" s="23" t="s">
        <v>41</v>
      </c>
      <c r="D27" s="24">
        <f>E27/12</f>
        <v>466.66666666666674</v>
      </c>
      <c r="E27" s="24">
        <f>200000*0.04*0.7</f>
        <v>5600.000000000001</v>
      </c>
      <c r="F27" s="25" t="s">
        <v>42</v>
      </c>
    </row>
    <row r="28" spans="2:6" ht="29.25" customHeight="1">
      <c r="B28" s="38">
        <f t="shared" si="5"/>
        <v>22</v>
      </c>
      <c r="C28" s="39" t="s">
        <v>43</v>
      </c>
      <c r="D28" s="40">
        <v>0</v>
      </c>
      <c r="E28" s="40">
        <f>D28*12</f>
        <v>0</v>
      </c>
      <c r="F28" s="41" t="s">
        <v>39</v>
      </c>
    </row>
    <row r="29" spans="2:6" ht="29.25" customHeight="1">
      <c r="B29" s="22">
        <f t="shared" si="5"/>
        <v>23</v>
      </c>
      <c r="C29" s="23" t="s">
        <v>44</v>
      </c>
      <c r="D29" s="24">
        <f>E29/12</f>
        <v>6666.666666666667</v>
      </c>
      <c r="E29" s="24">
        <f>100000*0.8</f>
        <v>80000</v>
      </c>
      <c r="F29" s="25" t="s">
        <v>45</v>
      </c>
    </row>
    <row r="30" spans="2:6" ht="29.25" customHeight="1">
      <c r="B30" s="38">
        <f t="shared" si="5"/>
        <v>24</v>
      </c>
      <c r="C30" s="39" t="s">
        <v>46</v>
      </c>
      <c r="D30" s="40">
        <v>0</v>
      </c>
      <c r="E30" s="40">
        <f aca="true" t="shared" si="7" ref="E30:E31">D30*12</f>
        <v>0</v>
      </c>
      <c r="F30" s="41" t="s">
        <v>47</v>
      </c>
    </row>
    <row r="31" spans="2:6" ht="29.25" customHeight="1">
      <c r="B31" s="22">
        <f t="shared" si="5"/>
        <v>25</v>
      </c>
      <c r="C31" s="23" t="s">
        <v>48</v>
      </c>
      <c r="D31" s="24">
        <f>30000*0.7</f>
        <v>21000.000000000004</v>
      </c>
      <c r="E31" s="24">
        <f t="shared" si="7"/>
        <v>252000.00000000006</v>
      </c>
      <c r="F31" s="25" t="s">
        <v>49</v>
      </c>
    </row>
    <row r="32" spans="2:6" s="42" customFormat="1" ht="29.25" customHeight="1">
      <c r="B32" s="43">
        <f t="shared" si="5"/>
        <v>26</v>
      </c>
      <c r="C32" s="44" t="s">
        <v>50</v>
      </c>
      <c r="D32" s="45">
        <f>SUM(D6:D19)-SUM(D21:D31)</f>
        <v>50439.833333333314</v>
      </c>
      <c r="E32" s="45">
        <f>SUM(E6:E19)-SUM(E21:E30)</f>
        <v>845278</v>
      </c>
      <c r="F32" s="46"/>
    </row>
    <row r="33" spans="4:5" ht="18">
      <c r="D33" s="47"/>
      <c r="E33" s="47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2023-12-24T06:42:30Z</dcterms:created>
  <dcterms:modified xsi:type="dcterms:W3CDTF">2023-12-24T09:41:21Z</dcterms:modified>
  <cp:category/>
  <cp:version/>
  <cp:contentType/>
  <cp:contentStatus/>
  <cp:revision>12</cp:revision>
</cp:coreProperties>
</file>